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'Лист3'!$A$1:$G$112</definedName>
  </definedNames>
  <calcPr fullCalcOnLoad="1"/>
</workbook>
</file>

<file path=xl/sharedStrings.xml><?xml version="1.0" encoding="utf-8"?>
<sst xmlns="http://schemas.openxmlformats.org/spreadsheetml/2006/main" count="255" uniqueCount="170">
  <si>
    <t>Код тимчасової класифікації видатків та кредитування  місцевих бюджетів</t>
  </si>
  <si>
    <t>Сума</t>
  </si>
  <si>
    <t>Разом</t>
  </si>
  <si>
    <t>тис.грн.</t>
  </si>
  <si>
    <t>Управління праці та соціального захисту населення Южноукраїнської міської ради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</si>
  <si>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</si>
  <si>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</si>
  <si>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10</t>
  </si>
  <si>
    <t>40</t>
  </si>
  <si>
    <t>100102</t>
  </si>
  <si>
    <t>100201</t>
  </si>
  <si>
    <t>100203</t>
  </si>
  <si>
    <t>Управління освіти Южноукраїнської міської ради</t>
  </si>
  <si>
    <t>Дошкільні заклади освіти</t>
  </si>
  <si>
    <t>Капітальний ремонт житлового фонду місцевих органів влади</t>
  </si>
  <si>
    <t>070101</t>
  </si>
  <si>
    <t>Обласна програма соціально-економічного розвитку Миколаївської області на 2011-2014 роки "Миколаївщина-2014", всього, в тому числі:</t>
  </si>
  <si>
    <t xml:space="preserve"> - поліпшення матеріально-технічної бази для загальноосвітніх навчальних закладів міста</t>
  </si>
  <si>
    <t>- придбання мультимедійного та інтерактивного обладнання для загальноосвітньої школи № 3</t>
  </si>
  <si>
    <t>100202</t>
  </si>
  <si>
    <t>Водопровідно-каналізаційне господарство</t>
  </si>
  <si>
    <t>Благоустрій міст, сіл, селиш</t>
  </si>
  <si>
    <t>150101</t>
  </si>
  <si>
    <t>180109</t>
  </si>
  <si>
    <t>Програма енергозбереження в сфері житлово-комунального господарства м.Южноукраїнська на 2009-2015 роки, всього в тому числі по напрямам:</t>
  </si>
  <si>
    <t>Теплові мережі</t>
  </si>
  <si>
    <t>Обласні програми:</t>
  </si>
  <si>
    <t>Обласні програми, разом :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</si>
  <si>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</si>
  <si>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Капітальні вкладення 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</si>
  <si>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</si>
  <si>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</si>
  <si>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</si>
  <si>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Охорона та раціональне використання природних ресурсів </t>
  </si>
  <si>
    <t>03</t>
  </si>
  <si>
    <t xml:space="preserve">Виконавчий комітет Южноукраїнської міської ради </t>
  </si>
  <si>
    <t>010116</t>
  </si>
  <si>
    <t xml:space="preserve">Органи місцевого самоврядування </t>
  </si>
  <si>
    <t>120400</t>
  </si>
  <si>
    <t>Інші засоби масової інформації</t>
  </si>
  <si>
    <t xml:space="preserve">Землеустрій </t>
  </si>
  <si>
    <t xml:space="preserve">Інші видатки </t>
  </si>
  <si>
    <t>090412</t>
  </si>
  <si>
    <t xml:space="preserve">Інші видатки на соціальний захист населення </t>
  </si>
  <si>
    <t>090416</t>
  </si>
  <si>
    <t xml:space="preserve">Інші видатки на соціальний захист ветеранів війни та праці </t>
  </si>
  <si>
    <t>091205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</si>
  <si>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</si>
  <si>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</si>
  <si>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</si>
  <si>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</si>
  <si>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 xml:space="preserve">Фінансова підтримка громадських організацій інвалідів і ветеранів </t>
  </si>
  <si>
    <t>одержувачі бюджетних коштів - громадські організації : рада ветеранів, товариство інвалідів, спілка воїнів інтернаціоналістів, спілка "Союз-Чорнобиль"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</si>
  <si>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</si>
  <si>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</si>
  <si>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розвитку освіти в м.Южноукраїнську  на 2011-2015 роки</t>
  </si>
  <si>
    <t>070807</t>
  </si>
  <si>
    <t xml:space="preserve">Інші освітні програми </t>
  </si>
  <si>
    <t>091103</t>
  </si>
  <si>
    <t xml:space="preserve">Соціальні програми і заходи державних органів у справах молоді </t>
  </si>
  <si>
    <t>24</t>
  </si>
  <si>
    <t>Управління молоді , спорту та культури Южноукраїнської міської ради</t>
  </si>
  <si>
    <t>Програма протидії  захворюванню на туберкульоз у 2012 році</t>
  </si>
  <si>
    <t>Програма  розвитку донорства крові  та її компонентів на 2012-2016 р.р.</t>
  </si>
  <si>
    <t>Програма забезпечення  профілактики ВІЛ- інфекції, лікування , догляду та підтримки ВІЛ-інфікованих і хворих на СНІД на 2012-2013 р.р.</t>
  </si>
  <si>
    <t>Програма "Цукровий діабет" на 2012-2013 р.р.</t>
  </si>
  <si>
    <t>Програма імунопрофілактики  та захисту населення міста Южноукраїнська від інфекційних хвороб на 2010-2015 р.р.</t>
  </si>
  <si>
    <t>Програма  запобігання та лікування  серцево-судинних та судинно-мозкових захворювань на 2012-2014 р.р.</t>
  </si>
  <si>
    <t>Програма боротьби з онкологічними захворюваннями в м.Южноукраїнську на період до 2016 року, всього , в тому числі:</t>
  </si>
  <si>
    <t>надання матеріальної допомоги</t>
  </si>
  <si>
    <t>придбання медичного обладнання</t>
  </si>
  <si>
    <t xml:space="preserve">Інші культурно-освітні заклади та заходи </t>
  </si>
  <si>
    <t xml:space="preserve">Проведення навчально-тренувальних зборів і змагань з неолімпійських видів спорту </t>
  </si>
  <si>
    <t xml:space="preserve">Центри "Спорт для всіх" та заходи з фізичної культури </t>
  </si>
  <si>
    <t>67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</si>
  <si>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</si>
  <si>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210105</t>
  </si>
  <si>
    <t xml:space="preserve">Видатки на запобігання та ліквідацію надзвичайних ситуацій та наслідків стихійного лиха </t>
  </si>
  <si>
    <t>061007</t>
  </si>
  <si>
    <t xml:space="preserve">Інші правоохоронні заходи і заклади </t>
  </si>
  <si>
    <t>Комплексна програма "Молоде покоління м.Южноукраїнська" на 2012-2015 роки</t>
  </si>
  <si>
    <t>Програма поводження із специфічними біологічними відходами в місті Южноукраїнську на 2012-2015 роки</t>
  </si>
  <si>
    <t xml:space="preserve">Начальник фінансового управління Южноукраїнської міської ради </t>
  </si>
  <si>
    <t>Т.О.Гончарова</t>
  </si>
  <si>
    <t>до рішення Южноукраїнської</t>
  </si>
  <si>
    <t xml:space="preserve">Загальний фонд </t>
  </si>
  <si>
    <t>Спеціальний фонд</t>
  </si>
  <si>
    <t>придбання спортивного інвентаря для дошкільних навчальних закладів</t>
  </si>
  <si>
    <t>придбання розважально-спортивних комплексів для дошкільних навчальних закладів</t>
  </si>
  <si>
    <t>070201</t>
  </si>
  <si>
    <t>придбання комп"ютерів</t>
  </si>
  <si>
    <t>Назва головного розпорядника коштів</t>
  </si>
  <si>
    <t>Найменування коду  тимчасової класифікації  видатків та кредитування місцевих бюджетів</t>
  </si>
  <si>
    <t>Найменування програми ,  її  напрями (заходи) та одержувачи бюджетних коштів</t>
  </si>
  <si>
    <t>Найменування програми , її  напрями (заходи) та одержувачи бюджетних коштів</t>
  </si>
  <si>
    <t>11</t>
  </si>
  <si>
    <t>Програма розвитку земельних відносин на 2011-2015 роки</t>
  </si>
  <si>
    <t>Програма реформування медичного обслуговування населення міста Южноукраїнська на 2013-2015 роки</t>
  </si>
  <si>
    <t xml:space="preserve"> реконструкція  магістральних трубопроводів теплотраси АЕС- місто з встановленням приладів обліку витрат теплової  енергії міста Южноукраїнська (одержувач бюджетних коштів - комунальне підприємство "Теплопостачання та водо-каналізаційне господарство")</t>
  </si>
  <si>
    <t>150110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</si>
  <si>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</si>
  <si>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Програма Капітального будівництва об"єктів житлово-комунального господарства  і соціальної інфраструктури м.Южноукраїнську на 2011-2015 роки - всього,  в тому числі: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</si>
  <si>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</si>
  <si>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Програма боротьби з онкологічними захворюваннями в м.Южноукраїнську на період до 2016 року</t>
  </si>
  <si>
    <t>Управління житлово-комунального господарства  та будівництва Южноукраїнськоі міської ради</t>
  </si>
  <si>
    <t>100101</t>
  </si>
  <si>
    <t xml:space="preserve">Житлово-експлуатаційне господарство </t>
  </si>
  <si>
    <t>Южноукраїнський міський центр соціальних служб для  сім"ї, дітей та молоді</t>
  </si>
  <si>
    <t>розробка проектно-кошторисної документації по улаштуванню пандусу до під'їзду №11 по прт.Леніна,1</t>
  </si>
  <si>
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</si>
  <si>
    <t xml:space="preserve">Програма  охорони тваринного світу та регулювання чисельності бродячих тварин в місті  Южноукраїнську на 2012-2016 роки в частині  забезпечення проживання, харчування волонтерів організації VIER PFOTEN Internatsonal  (одержувач бюджетних коштів - комунальне підприємство "Служба комунального господарства") </t>
  </si>
  <si>
    <t>Програма з надання паліативної та хоспісної допомоги в м. Южноукраїнську на період до 2016 року  в частині проведення ремонтних робіт в 2-х палатах паліативної допомоги на 2 ліжко-місця кожна</t>
  </si>
  <si>
    <t>Програма  запобігання та лікування  серцево-судинних та судинно-мозкових захворювань на 2012-2014 р.р. , всього в тому числі :</t>
  </si>
  <si>
    <t xml:space="preserve"> підтримка  комунальної установи "Інформаційне агенство "Контакт" та фінансова допомога на послуги друку (одержувач бюджетних коштів -  комунальна установа "Інформаційне агенство "Контакт" )</t>
  </si>
  <si>
    <t>Програма зайнятості  населення міста Южноукраїнська на період до 2017 року в частині оплачуваних громадських робіт</t>
  </si>
  <si>
    <t>Перелік</t>
  </si>
  <si>
    <t>Код типової відомчої класифікації  видатків місцевих бюджетів</t>
  </si>
  <si>
    <t>поточний ремонт гуртожитку та під"їздів житлового будинку комунальної власності територіальної громади міста, а також поточний ремонт пішохідної доріжки на прибудинковій території в районі житлового будинку  по вул.Дружби Народів,14, в тому числі ремонт вимощення, покраска фасаду; гідрохімічне  прочищення трубопроводів опалення в житлових будинках</t>
  </si>
  <si>
    <t>разом, в тому числі в розрізі напрямів:</t>
  </si>
  <si>
    <t>придбання поштових скриньок для встановлення в житлових будинках (одержувач бюджетних коштів- комунальне підприємство "Житлово-експлуатаційне об"єднання")</t>
  </si>
  <si>
    <t>придбання пожежних гідрантів (одержувач - комунальне підприємство "Теплопостачання та водо-каналізаційне господарство")</t>
  </si>
  <si>
    <t xml:space="preserve">утримання та поточний ремонт об"єктів благоустрою міста, в тому числі: одержувач бюджетних коштів - комунальне підприємство "Служба комунального господарства" в сумі 3515,020 тис.грн. </t>
  </si>
  <si>
    <t>разом, в тому числі  в розрізі напрямів:</t>
  </si>
  <si>
    <t>придбання запасниїх частин для автомобіля ГАЗ   (одержувач бюджетних коштів- комунальне підприємство "Житлово-експлуатаційне об"єднання")</t>
  </si>
  <si>
    <t>придбання газонокосарок  (одержувач бюджетних коштів - комунальне підприємство "Служба комунального господарства")</t>
  </si>
  <si>
    <t>розроблення гідравлічного розрахунку  теплових мереж міста  (одержувач - комунальне підприємство "Теплопостачання та водо-каналізаційне господарство")</t>
  </si>
  <si>
    <t>разом,  в тому числі  в розрізі  напрямів: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</si>
  <si>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</si>
  <si>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 xml:space="preserve">капітальний ремонт самострумного колектору  господарчо-побутових стоків від 2-го мікрорайону в районі КНС-3, в тому числі розробка проектно-кошторисної документації та її експертиза </t>
  </si>
  <si>
    <t>улаштування поручнів  біля  та в житлових будинках міста</t>
  </si>
  <si>
    <t>будівництво та реконструкція об"єктів житлового фонду та соціальної інфраструктури</t>
  </si>
  <si>
    <t>капітальний ремонт  інженерних мереж  малоповерхової забудови м.Южноукраїнська, в тому числі розробка та експертиза проектно-кошторисної документації  (одержувач бюджетних коштів - комунальне підприємство "Теплопостачання та водо-каналізаційне господарство")</t>
  </si>
  <si>
    <t>капітальний ремонт вулиці Дружби Народів та проспекту Леніна в м.Южноукраїнську, в тому числі корегування проектно-кошторисної документації та її експертиза</t>
  </si>
  <si>
    <t>придбання установки для нанесення ізоляційного поліуретану на поверхність труб шляхом розпилення  (одержувач - комунальне підприємство "Теплопостачання та водо-каналізаційне господарство")</t>
  </si>
  <si>
    <t xml:space="preserve"> в частині капітального ремонту об"ектів благоустрою міста</t>
  </si>
  <si>
    <t>в частині  робіт,  пов"язаних із капітальним ремонтом житлового фонду комунальної власності  територіальної  громади міста</t>
  </si>
  <si>
    <t>Програма інформаційної підтримки розвитку міста та діяльності органів місцевого самоврядування на 2013-2016 роки , разом в тому числі в розрізі напрямів:</t>
  </si>
  <si>
    <t xml:space="preserve"> висвітлення депутатської діяльності </t>
  </si>
  <si>
    <t>Програма Капітального будівництва об"єктів житлово-комунального господарства  і соціальної інфраструктури м.Южноукраїнську на 2011-2015 роки в частині  розробки (оновлення ) містобудівної документації генерального плану міста з урахуванням  експертизи</t>
  </si>
  <si>
    <t>Програма реформування і розвитку житлово-комунального господарства міста Южноукраїнська на 2010-2014 роки в частині видатків, пов"язаних з управлінням майном, що належить до комунальної власності територіальної громади міста (експертна оцінка, технічна інвентаризація, оформлення  свідоцтва права власності , розміщення оголошень в ЗМІ, тощо)</t>
  </si>
  <si>
    <t xml:space="preserve">Програма приватизації об"єктів, що належать до комунальної власності територіальної громади міста Южноукраїнська на 2012-2014 роки в частині видатків, пов"язаних  із підготовкою об"єктів до приватизації </t>
  </si>
  <si>
    <t>Програма "Наше місто" на 2011-2014 роки</t>
  </si>
  <si>
    <t>Разом, в тому числі в розрізі  програм:</t>
  </si>
  <si>
    <t>Разом, в тому числі в розрізі програм:</t>
  </si>
  <si>
    <t>Комплексна  програма "Турбота" на 2013-2017 роки,  разом, в тому числі:</t>
  </si>
  <si>
    <t>Разом, в тому числі  в розрізі  програм:</t>
  </si>
  <si>
    <t>Комплексна програма  "Молоде покоління  м.Южноукраїнська" на 2012-2015 роки,разом, в тому числі в розрізі напрямів:</t>
  </si>
  <si>
    <t xml:space="preserve">в тому числі видатки на придбання та  доставку новорічних  ялинок, монтаж та демонтаж  новорічної ялинки   по одержувачу бюджетних коштів - комунальному  підприємству "Служба комунального господарства" в сумі 17,0  тис.грн. </t>
  </si>
  <si>
    <t xml:space="preserve">Комплексна програма  профілактики злочинності та вдосконалення  системи захисту конституційних прав і свобод громадян м.Южноукраїнську на 2011-2015 р.р., в частині  абонплата за надання доступу до локальної мережі відеокамер </t>
  </si>
  <si>
    <t xml:space="preserve">Програма охорони  довкілля та раціонального природокористування м.Южноукраїнська на 2011-2015 роки  </t>
  </si>
  <si>
    <t>Програма реформування і розвитку житлово-комунального господарства міста Южноукраїнська на 2010-2014 роки разом в тому числі:</t>
  </si>
  <si>
    <t>Програма реформування і розвитку житлово-комунального господарства міста Южноукраїнська на 2010-2014 роки, разом в тому числі:</t>
  </si>
  <si>
    <t xml:space="preserve">Програма репродуктивне здоров"я   населення міста Южноукраїнська на період до  2015 року в частині придбання медичного обладнання </t>
  </si>
  <si>
    <t>Соціальна програма протидії  захворюванню на туберкульоз на 2014 - 2017 роки</t>
  </si>
  <si>
    <t>Соціальна програма  протидії ВІЛ- інфекції / СНІДу  на 2014-2019 р.р.</t>
  </si>
  <si>
    <t xml:space="preserve">Комплексна програма  профілактики злочинності та вдосконалення  системи захисту конституційних прав і свобод громадян м.Южноукраїнську на 2011-2015 р.р. в частині  придбання  відеокамер </t>
  </si>
  <si>
    <t>Комплексна програма  розвитку культури, фізичної культури, спорту та туризму в місті Южноукраїнську на 2014-2018 роки, разом, із них:</t>
  </si>
  <si>
    <t>Цільова  програма захисту населення і територій від надзвичайних ситуацій техногенного та природного  характеру  на 2014-2017 роки   в  частині  придбання рятувального човна, аварійно-рятувальної бензопили</t>
  </si>
  <si>
    <t xml:space="preserve">Програма розвитку  дорожнього руху та його безпеки в місті Южноукраїнську  на 2013-2017 роки   (видатки по одержувачу бюджетних коштів - комунальне підприємство "Служба комунального господарства" в сумі 53,570 тис.грн.) </t>
  </si>
  <si>
    <t xml:space="preserve">Програма поводження з твердими побутовими відходами на території міста Южноукраїнська на 2013-2020 роки в частині придбання контейнерів  для сміття  (одержувач бюджетних коштів - комунальне підприємство "Служба комунального господарства" ) </t>
  </si>
  <si>
    <t>Соціальна програма протидії  захворюванню на туберкульоз на 2014 - 2017 роки в частині придбання медичного обладнання</t>
  </si>
  <si>
    <t>Цільова програма "Цукровий діабет" на 2014-2016 р.р.</t>
  </si>
  <si>
    <t xml:space="preserve">Програма  з надання паліативної та хосписної допомоги в місті на період до 2016 року в частині  капітального ремонту паліативних палат  та їх облаштування </t>
  </si>
  <si>
    <t>Комплексна програма розвитку футболу в м.Южноукраїнську  на 2013-2016 роки</t>
  </si>
  <si>
    <t>Цільова  програма захисту населення і територій від надзвичайних ситуацій техногенного та природного  характеру  на 2014-2017 роки   в  частині  оплати за експлуатаційно-технічне обслуговування  системи оповіщення (СО)</t>
  </si>
  <si>
    <t>Всього :</t>
  </si>
  <si>
    <t xml:space="preserve">Проведення навчально-тренувальних зборів і змагань з олімпійських видів спорту </t>
  </si>
  <si>
    <t>Додаток №  5</t>
  </si>
  <si>
    <t>міської ради  від                    2014       №</t>
  </si>
  <si>
    <t xml:space="preserve"> міських програм, які фінансуватимуться за рахунок коштів  міського бюджету у 2014 році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</si>
</sst>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22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9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1" fillId="24" borderId="10" xfId="0" applyNumberFormat="1" applyFont="1" applyFill="1" applyBorder="1" applyAlignment="1">
      <alignment/>
    </xf>
    <xf numFmtId="188" fontId="1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wrapText="1"/>
    </xf>
    <xf numFmtId="49" fontId="8" fillId="25" borderId="10" xfId="0" applyNumberFormat="1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wrapText="1"/>
    </xf>
    <xf numFmtId="0" fontId="8" fillId="25" borderId="0" xfId="0" applyFont="1" applyFill="1" applyAlignment="1">
      <alignment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" fillId="26" borderId="10" xfId="0" applyNumberFormat="1" applyFont="1" applyFill="1" applyBorder="1" applyAlignment="1">
      <alignment/>
    </xf>
    <xf numFmtId="188" fontId="2" fillId="2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wrapText="1"/>
    </xf>
    <xf numFmtId="190" fontId="1" fillId="4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4" borderId="0" xfId="0" applyFont="1" applyFill="1" applyAlignment="1">
      <alignment wrapText="1"/>
    </xf>
    <xf numFmtId="0" fontId="2" fillId="4" borderId="10" xfId="0" applyFont="1" applyFill="1" applyBorder="1" applyAlignment="1">
      <alignment/>
    </xf>
    <xf numFmtId="19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91" fontId="8" fillId="25" borderId="10" xfId="0" applyNumberFormat="1" applyFont="1" applyFill="1" applyBorder="1" applyAlignment="1">
      <alignment/>
    </xf>
    <xf numFmtId="190" fontId="1" fillId="24" borderId="10" xfId="0" applyNumberFormat="1" applyFont="1" applyFill="1" applyBorder="1" applyAlignment="1">
      <alignment/>
    </xf>
    <xf numFmtId="191" fontId="2" fillId="24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2" fillId="1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1" fillId="26" borderId="10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/>
    </xf>
    <xf numFmtId="188" fontId="1" fillId="2" borderId="1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wrapText="1"/>
    </xf>
    <xf numFmtId="191" fontId="1" fillId="2" borderId="10" xfId="0" applyNumberFormat="1" applyFont="1" applyFill="1" applyBorder="1" applyAlignment="1">
      <alignment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188" fontId="1" fillId="6" borderId="10" xfId="0" applyNumberFormat="1" applyFont="1" applyFill="1" applyBorder="1" applyAlignment="1">
      <alignment/>
    </xf>
    <xf numFmtId="191" fontId="1" fillId="6" borderId="10" xfId="0" applyNumberFormat="1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 vertical="center"/>
    </xf>
    <xf numFmtId="188" fontId="1" fillId="26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6" borderId="10" xfId="0" applyNumberFormat="1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188" fontId="1" fillId="25" borderId="10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view="pageBreakPreview" zoomScale="75" zoomScaleNormal="75" zoomScaleSheetLayoutView="75" zoomScalePageLayoutView="0" workbookViewId="0" topLeftCell="A1">
      <selection activeCell="C8" sqref="C8:D8"/>
    </sheetView>
  </sheetViews>
  <sheetFormatPr defaultColWidth="9.140625" defaultRowHeight="12.75"/>
  <cols>
    <col min="1" max="1" width="13.421875" style="2" customWidth="1"/>
    <col min="2" max="2" width="66.00390625" style="2" customWidth="1"/>
    <col min="3" max="3" width="58.7109375" style="2" customWidth="1"/>
    <col min="4" max="4" width="16.28125" style="2" customWidth="1"/>
    <col min="5" max="5" width="60.8515625" style="2" customWidth="1"/>
    <col min="6" max="6" width="23.57421875" style="2" customWidth="1"/>
    <col min="7" max="7" width="22.140625" style="2" customWidth="1"/>
    <col min="8" max="16384" width="9.140625" style="2" customWidth="1"/>
  </cols>
  <sheetData>
    <row r="1" spans="5:7" s="18" customFormat="1" ht="27.75">
      <c r="E1" s="99" t="s">
        <v>167</v>
      </c>
      <c r="F1" s="99"/>
      <c r="G1" s="99"/>
    </row>
    <row r="2" spans="5:7" s="18" customFormat="1" ht="27.75">
      <c r="E2" s="99" t="s">
        <v>84</v>
      </c>
      <c r="F2" s="99"/>
      <c r="G2" s="99"/>
    </row>
    <row r="3" spans="5:7" s="18" customFormat="1" ht="27.75">
      <c r="E3" s="99" t="s">
        <v>168</v>
      </c>
      <c r="F3" s="99"/>
      <c r="G3" s="99"/>
    </row>
    <row r="4" spans="2:6" s="18" customFormat="1" ht="27.75">
      <c r="B4" s="101" t="s">
        <v>115</v>
      </c>
      <c r="C4" s="101"/>
      <c r="D4" s="101"/>
      <c r="E4" s="101"/>
      <c r="F4" s="101"/>
    </row>
    <row r="5" spans="2:6" s="18" customFormat="1" ht="27.75">
      <c r="B5" s="101" t="s">
        <v>169</v>
      </c>
      <c r="C5" s="101"/>
      <c r="D5" s="101"/>
      <c r="E5" s="101"/>
      <c r="F5" s="101"/>
    </row>
    <row r="7" ht="15">
      <c r="F7" s="2" t="s">
        <v>3</v>
      </c>
    </row>
    <row r="8" spans="1:15" ht="102.75" customHeight="1">
      <c r="A8" s="19" t="s">
        <v>116</v>
      </c>
      <c r="B8" s="3" t="s">
        <v>91</v>
      </c>
      <c r="C8" s="100" t="s">
        <v>85</v>
      </c>
      <c r="D8" s="100"/>
      <c r="E8" s="100" t="s">
        <v>86</v>
      </c>
      <c r="F8" s="100"/>
      <c r="G8" s="13" t="s">
        <v>2</v>
      </c>
      <c r="H8" s="1"/>
      <c r="I8" s="1"/>
      <c r="J8" s="1"/>
      <c r="K8" s="1"/>
      <c r="L8" s="1"/>
      <c r="M8" s="1"/>
      <c r="N8" s="1"/>
      <c r="O8" s="1"/>
    </row>
    <row r="9" spans="1:11" s="21" customFormat="1" ht="115.5" customHeight="1">
      <c r="A9" s="19" t="s">
        <v>0</v>
      </c>
      <c r="B9" s="3" t="s">
        <v>92</v>
      </c>
      <c r="C9" s="3" t="s">
        <v>93</v>
      </c>
      <c r="D9" s="3" t="s">
        <v>1</v>
      </c>
      <c r="E9" s="3" t="s">
        <v>94</v>
      </c>
      <c r="F9" s="13" t="s">
        <v>1</v>
      </c>
      <c r="G9" s="13" t="s">
        <v>1</v>
      </c>
      <c r="H9" s="20"/>
      <c r="I9" s="20"/>
      <c r="J9" s="20"/>
      <c r="K9" s="20"/>
    </row>
    <row r="10" spans="1:7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29" customFormat="1" ht="18.75">
      <c r="A11" s="28"/>
      <c r="B11" s="28"/>
      <c r="C11" s="31"/>
      <c r="D11" s="28"/>
      <c r="E11" s="28"/>
      <c r="F11" s="28"/>
      <c r="G11" s="28"/>
    </row>
    <row r="12" spans="1:7" s="29" customFormat="1" ht="18.75" customHeight="1" hidden="1">
      <c r="A12" s="27"/>
      <c r="B12" s="28"/>
      <c r="C12" s="30" t="s">
        <v>26</v>
      </c>
      <c r="D12" s="28"/>
      <c r="E12" s="28"/>
      <c r="F12" s="28"/>
      <c r="G12" s="28"/>
    </row>
    <row r="13" spans="1:7" s="35" customFormat="1" ht="48.75" customHeight="1" hidden="1">
      <c r="A13" s="34" t="s">
        <v>7</v>
      </c>
      <c r="B13" s="26" t="s">
        <v>12</v>
      </c>
      <c r="C13" s="26"/>
      <c r="D13" s="16">
        <f>D14+D15+D16</f>
        <v>0</v>
      </c>
      <c r="E13" s="25" t="s">
        <v>16</v>
      </c>
      <c r="F13" s="16">
        <f>F14+F15+F16</f>
        <v>0</v>
      </c>
      <c r="G13" s="16">
        <f>D13+F13</f>
        <v>0</v>
      </c>
    </row>
    <row r="14" spans="1:7" ht="39.75" customHeight="1" hidden="1">
      <c r="A14" s="8" t="s">
        <v>15</v>
      </c>
      <c r="B14" s="6" t="s">
        <v>13</v>
      </c>
      <c r="C14" s="4" t="s">
        <v>87</v>
      </c>
      <c r="D14" s="7"/>
      <c r="E14" s="10" t="s">
        <v>88</v>
      </c>
      <c r="F14" s="7"/>
      <c r="G14" s="7">
        <f>D14+F14</f>
        <v>0</v>
      </c>
    </row>
    <row r="15" spans="1:7" ht="45.75" customHeight="1" hidden="1">
      <c r="A15" s="8" t="s">
        <v>89</v>
      </c>
      <c r="B15" s="4" t="s">
        <v>28</v>
      </c>
      <c r="C15" s="6"/>
      <c r="D15" s="9">
        <v>0</v>
      </c>
      <c r="E15" s="10" t="s">
        <v>17</v>
      </c>
      <c r="F15" s="7"/>
      <c r="G15" s="7">
        <f>D15+F15</f>
        <v>0</v>
      </c>
    </row>
    <row r="16" spans="1:7" ht="39.75" customHeight="1" hidden="1">
      <c r="A16" s="8"/>
      <c r="B16" s="6"/>
      <c r="C16" s="6"/>
      <c r="D16" s="9">
        <v>0</v>
      </c>
      <c r="E16" s="10" t="s">
        <v>18</v>
      </c>
      <c r="F16" s="7"/>
      <c r="G16" s="7">
        <f>D16+F16</f>
        <v>0</v>
      </c>
    </row>
    <row r="17" spans="1:7" s="45" customFormat="1" ht="26.25" customHeight="1" hidden="1">
      <c r="A17" s="41"/>
      <c r="B17" s="42" t="s">
        <v>27</v>
      </c>
      <c r="C17" s="43"/>
      <c r="D17" s="44">
        <f>D13</f>
        <v>0</v>
      </c>
      <c r="E17" s="43"/>
      <c r="F17" s="44">
        <f>F13</f>
        <v>0</v>
      </c>
      <c r="G17" s="44">
        <f>G13</f>
        <v>0</v>
      </c>
    </row>
    <row r="18" spans="1:7" s="35" customFormat="1" ht="40.5" customHeight="1">
      <c r="A18" s="34" t="s">
        <v>8</v>
      </c>
      <c r="B18" s="25" t="s">
        <v>104</v>
      </c>
      <c r="C18" s="26" t="s">
        <v>143</v>
      </c>
      <c r="D18" s="68">
        <f>D19+D33+D35+D32</f>
        <v>4010</v>
      </c>
      <c r="E18" s="26" t="s">
        <v>142</v>
      </c>
      <c r="F18" s="15">
        <f>F19+F33+F35+F36+F44+F45+F43</f>
        <v>4424</v>
      </c>
      <c r="G18" s="15">
        <f aca="true" t="shared" si="0" ref="G18:G46">D18+F18</f>
        <v>8434</v>
      </c>
    </row>
    <row r="19" spans="1:7" s="52" customFormat="1" ht="63" customHeight="1">
      <c r="A19" s="48"/>
      <c r="B19" s="53"/>
      <c r="C19" s="53" t="s">
        <v>150</v>
      </c>
      <c r="D19" s="50">
        <f>D20+D23+D24+D25+D28+D29</f>
        <v>3977</v>
      </c>
      <c r="E19" s="53" t="s">
        <v>151</v>
      </c>
      <c r="F19" s="58">
        <f>F20+F23+F24+F25+F28+F29</f>
        <v>2722.6</v>
      </c>
      <c r="G19" s="58">
        <f t="shared" si="0"/>
        <v>6699.6</v>
      </c>
    </row>
    <row r="20" spans="1:7" s="52" customFormat="1" ht="42.75" customHeight="1">
      <c r="A20" s="66" t="s">
        <v>105</v>
      </c>
      <c r="B20" s="24" t="s">
        <v>106</v>
      </c>
      <c r="C20" s="24" t="s">
        <v>118</v>
      </c>
      <c r="D20" s="55">
        <f>D21+D22</f>
        <v>292.1</v>
      </c>
      <c r="E20" s="24"/>
      <c r="F20" s="64">
        <f>F21+F22</f>
        <v>0</v>
      </c>
      <c r="G20" s="64">
        <f t="shared" si="0"/>
        <v>292.1</v>
      </c>
    </row>
    <row r="21" spans="1:7" s="52" customFormat="1" ht="119.25" customHeight="1">
      <c r="A21" s="73"/>
      <c r="B21" s="73"/>
      <c r="C21" s="24" t="s">
        <v>117</v>
      </c>
      <c r="D21" s="55">
        <v>203.4</v>
      </c>
      <c r="E21" s="24"/>
      <c r="F21" s="64">
        <v>0</v>
      </c>
      <c r="G21" s="64">
        <f t="shared" si="0"/>
        <v>203.4</v>
      </c>
    </row>
    <row r="22" spans="1:7" s="52" customFormat="1" ht="77.25" customHeight="1">
      <c r="A22" s="66"/>
      <c r="B22" s="24"/>
      <c r="C22" s="24" t="s">
        <v>119</v>
      </c>
      <c r="D22" s="55">
        <v>88.7</v>
      </c>
      <c r="E22" s="24"/>
      <c r="F22" s="64">
        <v>0</v>
      </c>
      <c r="G22" s="64">
        <f t="shared" si="0"/>
        <v>88.7</v>
      </c>
    </row>
    <row r="23" spans="1:7" ht="46.5" customHeight="1">
      <c r="A23" s="8" t="s">
        <v>9</v>
      </c>
      <c r="B23" s="4" t="s">
        <v>14</v>
      </c>
      <c r="C23" s="4"/>
      <c r="D23" s="46">
        <v>0</v>
      </c>
      <c r="E23" s="4" t="s">
        <v>135</v>
      </c>
      <c r="F23" s="70">
        <v>1540</v>
      </c>
      <c r="G23" s="11">
        <f t="shared" si="0"/>
        <v>1540</v>
      </c>
    </row>
    <row r="24" spans="1:7" ht="74.25" customHeight="1">
      <c r="A24" s="5">
        <v>100201</v>
      </c>
      <c r="B24" s="6" t="s">
        <v>25</v>
      </c>
      <c r="C24" s="4"/>
      <c r="D24" s="7">
        <v>0</v>
      </c>
      <c r="E24" s="10" t="s">
        <v>125</v>
      </c>
      <c r="F24" s="7">
        <v>98</v>
      </c>
      <c r="G24" s="7">
        <f t="shared" si="0"/>
        <v>98</v>
      </c>
    </row>
    <row r="25" spans="1:7" ht="55.5" customHeight="1">
      <c r="A25" s="8" t="s">
        <v>19</v>
      </c>
      <c r="B25" s="6" t="s">
        <v>20</v>
      </c>
      <c r="C25" s="4" t="s">
        <v>120</v>
      </c>
      <c r="D25" s="7">
        <v>10</v>
      </c>
      <c r="E25" s="10" t="s">
        <v>126</v>
      </c>
      <c r="F25" s="7">
        <f>F26+F27</f>
        <v>871.6</v>
      </c>
      <c r="G25" s="12">
        <f t="shared" si="0"/>
        <v>881.6</v>
      </c>
    </row>
    <row r="26" spans="1:7" ht="82.5" customHeight="1">
      <c r="A26" s="8"/>
      <c r="B26" s="6"/>
      <c r="C26" s="4"/>
      <c r="D26" s="7">
        <v>0</v>
      </c>
      <c r="E26" s="10" t="s">
        <v>127</v>
      </c>
      <c r="F26" s="7">
        <v>350</v>
      </c>
      <c r="G26" s="12">
        <f t="shared" si="0"/>
        <v>350</v>
      </c>
    </row>
    <row r="27" spans="1:7" ht="82.5" customHeight="1">
      <c r="A27" s="8"/>
      <c r="B27" s="6"/>
      <c r="C27" s="4"/>
      <c r="D27" s="7">
        <v>0</v>
      </c>
      <c r="E27" s="10" t="s">
        <v>128</v>
      </c>
      <c r="F27" s="7">
        <v>521.6</v>
      </c>
      <c r="G27" s="12">
        <f t="shared" si="0"/>
        <v>521.6</v>
      </c>
    </row>
    <row r="28" spans="1:7" ht="69" customHeight="1">
      <c r="A28" s="8" t="s">
        <v>11</v>
      </c>
      <c r="B28" s="6" t="s">
        <v>21</v>
      </c>
      <c r="C28" s="74" t="s">
        <v>121</v>
      </c>
      <c r="D28" s="55">
        <v>3647</v>
      </c>
      <c r="E28" s="10" t="s">
        <v>134</v>
      </c>
      <c r="F28" s="7">
        <v>169</v>
      </c>
      <c r="G28" s="7">
        <f t="shared" si="0"/>
        <v>3816</v>
      </c>
    </row>
    <row r="29" spans="1:7" s="52" customFormat="1" ht="39" customHeight="1">
      <c r="A29" s="87" t="s">
        <v>23</v>
      </c>
      <c r="B29" s="74" t="s">
        <v>31</v>
      </c>
      <c r="C29" s="74" t="s">
        <v>122</v>
      </c>
      <c r="D29" s="88">
        <f>D30+D31</f>
        <v>27.9</v>
      </c>
      <c r="E29" s="74" t="s">
        <v>122</v>
      </c>
      <c r="F29" s="88">
        <f>F30+F31</f>
        <v>44</v>
      </c>
      <c r="G29" s="88">
        <f t="shared" si="0"/>
        <v>71.9</v>
      </c>
    </row>
    <row r="30" spans="1:7" ht="63" customHeight="1">
      <c r="A30" s="17"/>
      <c r="B30" s="17"/>
      <c r="C30" s="4" t="s">
        <v>123</v>
      </c>
      <c r="D30" s="7">
        <v>22</v>
      </c>
      <c r="E30" s="4" t="s">
        <v>133</v>
      </c>
      <c r="F30" s="7">
        <v>44</v>
      </c>
      <c r="G30" s="7">
        <f t="shared" si="0"/>
        <v>66</v>
      </c>
    </row>
    <row r="31" spans="1:7" ht="57.75" customHeight="1">
      <c r="A31" s="8"/>
      <c r="B31" s="4"/>
      <c r="C31" s="4" t="s">
        <v>124</v>
      </c>
      <c r="D31" s="7">
        <v>5.9</v>
      </c>
      <c r="E31" s="4"/>
      <c r="F31" s="7">
        <v>0</v>
      </c>
      <c r="G31" s="7">
        <f t="shared" si="0"/>
        <v>5.9</v>
      </c>
    </row>
    <row r="32" spans="1:7" ht="50.25" customHeight="1">
      <c r="A32" s="48" t="s">
        <v>11</v>
      </c>
      <c r="B32" s="49" t="s">
        <v>21</v>
      </c>
      <c r="C32" s="53" t="s">
        <v>114</v>
      </c>
      <c r="D32" s="50">
        <v>10</v>
      </c>
      <c r="E32" s="53"/>
      <c r="F32" s="58">
        <v>0</v>
      </c>
      <c r="G32" s="58">
        <f t="shared" si="0"/>
        <v>10</v>
      </c>
    </row>
    <row r="33" spans="1:7" s="52" customFormat="1" ht="53.25" customHeight="1">
      <c r="A33" s="48" t="s">
        <v>10</v>
      </c>
      <c r="B33" s="49" t="s">
        <v>25</v>
      </c>
      <c r="C33" s="51"/>
      <c r="D33" s="50">
        <v>0</v>
      </c>
      <c r="E33" s="51" t="s">
        <v>24</v>
      </c>
      <c r="F33" s="58">
        <f>F34</f>
        <v>26</v>
      </c>
      <c r="G33" s="58">
        <f t="shared" si="0"/>
        <v>26</v>
      </c>
    </row>
    <row r="34" spans="1:7" ht="87.75" customHeight="1">
      <c r="A34" s="17"/>
      <c r="B34" s="17"/>
      <c r="C34" s="24"/>
      <c r="D34" s="7"/>
      <c r="E34" s="10" t="s">
        <v>98</v>
      </c>
      <c r="F34" s="11">
        <v>26</v>
      </c>
      <c r="G34" s="11">
        <f t="shared" si="0"/>
        <v>26</v>
      </c>
    </row>
    <row r="35" spans="1:7" s="52" customFormat="1" ht="98.25" customHeight="1">
      <c r="A35" s="48" t="s">
        <v>23</v>
      </c>
      <c r="B35" s="4" t="s">
        <v>31</v>
      </c>
      <c r="C35" s="56" t="s">
        <v>110</v>
      </c>
      <c r="D35" s="50">
        <v>23</v>
      </c>
      <c r="E35" s="51"/>
      <c r="F35" s="50">
        <v>0</v>
      </c>
      <c r="G35" s="50">
        <f t="shared" si="0"/>
        <v>23</v>
      </c>
    </row>
    <row r="36" spans="1:7" s="52" customFormat="1" ht="66.75" customHeight="1">
      <c r="A36" s="57"/>
      <c r="B36" s="57"/>
      <c r="C36" s="49"/>
      <c r="D36" s="50">
        <v>0</v>
      </c>
      <c r="E36" s="51" t="s">
        <v>101</v>
      </c>
      <c r="F36" s="58">
        <f>F37+F39+F40+F41</f>
        <v>1401</v>
      </c>
      <c r="G36" s="58">
        <f t="shared" si="0"/>
        <v>1401</v>
      </c>
    </row>
    <row r="37" spans="1:7" s="52" customFormat="1" ht="44.25" customHeight="1">
      <c r="A37" s="8" t="s">
        <v>9</v>
      </c>
      <c r="B37" s="4" t="s">
        <v>14</v>
      </c>
      <c r="C37" s="63"/>
      <c r="D37" s="55">
        <v>0</v>
      </c>
      <c r="E37" s="75" t="s">
        <v>129</v>
      </c>
      <c r="F37" s="64">
        <v>30</v>
      </c>
      <c r="G37" s="64">
        <f t="shared" si="0"/>
        <v>30</v>
      </c>
    </row>
    <row r="38" spans="1:7" s="52" customFormat="1" ht="34.5" customHeight="1" hidden="1">
      <c r="A38" s="8"/>
      <c r="B38" s="4"/>
      <c r="C38" s="63"/>
      <c r="D38" s="55">
        <v>0</v>
      </c>
      <c r="E38" s="61" t="s">
        <v>108</v>
      </c>
      <c r="F38" s="64">
        <f>5-5</f>
        <v>0</v>
      </c>
      <c r="G38" s="64">
        <f t="shared" si="0"/>
        <v>0</v>
      </c>
    </row>
    <row r="39" spans="1:7" s="52" customFormat="1" ht="92.25" customHeight="1">
      <c r="A39" s="8" t="s">
        <v>19</v>
      </c>
      <c r="B39" s="6" t="s">
        <v>20</v>
      </c>
      <c r="C39" s="63"/>
      <c r="D39" s="55">
        <v>0</v>
      </c>
      <c r="E39" s="93" t="s">
        <v>131</v>
      </c>
      <c r="F39" s="64">
        <v>200</v>
      </c>
      <c r="G39" s="64">
        <f t="shared" si="0"/>
        <v>200</v>
      </c>
    </row>
    <row r="40" spans="1:7" s="52" customFormat="1" ht="56.25" customHeight="1">
      <c r="A40" s="8" t="s">
        <v>11</v>
      </c>
      <c r="B40" s="76" t="s">
        <v>21</v>
      </c>
      <c r="C40" s="63"/>
      <c r="D40" s="55">
        <v>0</v>
      </c>
      <c r="E40" s="61" t="s">
        <v>132</v>
      </c>
      <c r="F40" s="64">
        <v>16</v>
      </c>
      <c r="G40" s="64">
        <f t="shared" si="0"/>
        <v>16</v>
      </c>
    </row>
    <row r="41" spans="1:7" ht="51" customHeight="1">
      <c r="A41" s="8" t="s">
        <v>22</v>
      </c>
      <c r="B41" s="6" t="s">
        <v>29</v>
      </c>
      <c r="C41" s="6"/>
      <c r="D41" s="7">
        <v>0</v>
      </c>
      <c r="E41" s="10" t="s">
        <v>130</v>
      </c>
      <c r="F41" s="11">
        <v>1155</v>
      </c>
      <c r="G41" s="11">
        <f t="shared" si="0"/>
        <v>1155</v>
      </c>
    </row>
    <row r="42" spans="1:7" ht="2.25" customHeight="1" hidden="1">
      <c r="A42" s="8" t="s">
        <v>99</v>
      </c>
      <c r="B42" s="4" t="s">
        <v>100</v>
      </c>
      <c r="C42" s="6"/>
      <c r="D42" s="7">
        <v>0</v>
      </c>
      <c r="E42" s="10" t="s">
        <v>102</v>
      </c>
      <c r="F42" s="7">
        <f>2.626-2-0.626</f>
        <v>0</v>
      </c>
      <c r="G42" s="11">
        <f t="shared" si="0"/>
        <v>0</v>
      </c>
    </row>
    <row r="43" spans="1:7" ht="90" customHeight="1">
      <c r="A43" s="82" t="s">
        <v>23</v>
      </c>
      <c r="B43" s="83" t="s">
        <v>31</v>
      </c>
      <c r="C43" s="84"/>
      <c r="D43" s="85">
        <v>0</v>
      </c>
      <c r="E43" s="94" t="s">
        <v>159</v>
      </c>
      <c r="F43" s="85">
        <v>65.4</v>
      </c>
      <c r="G43" s="86">
        <f t="shared" si="0"/>
        <v>65.4</v>
      </c>
    </row>
    <row r="44" spans="1:7" s="52" customFormat="1" ht="108" customHeight="1">
      <c r="A44" s="59">
        <v>170703</v>
      </c>
      <c r="B44" s="53" t="s">
        <v>32</v>
      </c>
      <c r="C44" s="49"/>
      <c r="D44" s="50">
        <v>0</v>
      </c>
      <c r="E44" s="65" t="s">
        <v>158</v>
      </c>
      <c r="F44" s="54">
        <v>85</v>
      </c>
      <c r="G44" s="54">
        <f t="shared" si="0"/>
        <v>85</v>
      </c>
    </row>
    <row r="45" spans="1:7" s="52" customFormat="1" ht="51.75" customHeight="1">
      <c r="A45" s="59">
        <v>240601</v>
      </c>
      <c r="B45" s="53" t="s">
        <v>33</v>
      </c>
      <c r="C45" s="49"/>
      <c r="D45" s="50">
        <v>0</v>
      </c>
      <c r="E45" s="65" t="s">
        <v>149</v>
      </c>
      <c r="F45" s="58">
        <v>124</v>
      </c>
      <c r="G45" s="58">
        <f t="shared" si="0"/>
        <v>124</v>
      </c>
    </row>
    <row r="46" spans="1:7" s="35" customFormat="1" ht="28.5" customHeight="1">
      <c r="A46" s="33" t="s">
        <v>34</v>
      </c>
      <c r="B46" s="25" t="s">
        <v>35</v>
      </c>
      <c r="C46" s="26" t="s">
        <v>142</v>
      </c>
      <c r="D46" s="15">
        <f>D47+D50+D51+D52+D53+D54</f>
        <v>255</v>
      </c>
      <c r="E46" s="36" t="s">
        <v>142</v>
      </c>
      <c r="F46" s="16">
        <f>F47+F50+F51+F52+F53+F54</f>
        <v>301</v>
      </c>
      <c r="G46" s="15">
        <f t="shared" si="0"/>
        <v>556</v>
      </c>
    </row>
    <row r="47" spans="1:7" s="52" customFormat="1" ht="57" customHeight="1">
      <c r="A47" s="57"/>
      <c r="B47" s="57"/>
      <c r="C47" s="53" t="s">
        <v>136</v>
      </c>
      <c r="D47" s="50">
        <f>D48+D49</f>
        <v>155</v>
      </c>
      <c r="E47" s="51"/>
      <c r="F47" s="50">
        <v>0</v>
      </c>
      <c r="G47" s="50">
        <f aca="true" t="shared" si="1" ref="G47:G54">D47+F47</f>
        <v>155</v>
      </c>
    </row>
    <row r="48" spans="1:7" ht="30" customHeight="1">
      <c r="A48" s="14" t="s">
        <v>36</v>
      </c>
      <c r="B48" s="4" t="s">
        <v>37</v>
      </c>
      <c r="C48" s="4" t="s">
        <v>137</v>
      </c>
      <c r="D48" s="7">
        <v>5</v>
      </c>
      <c r="E48" s="10"/>
      <c r="F48" s="7">
        <v>0</v>
      </c>
      <c r="G48" s="7">
        <f>D48+F48</f>
        <v>5</v>
      </c>
    </row>
    <row r="49" spans="1:7" ht="72" customHeight="1">
      <c r="A49" s="14" t="s">
        <v>38</v>
      </c>
      <c r="B49" s="4" t="s">
        <v>39</v>
      </c>
      <c r="C49" s="4" t="s">
        <v>113</v>
      </c>
      <c r="D49" s="55">
        <v>150</v>
      </c>
      <c r="E49" s="10"/>
      <c r="F49" s="7">
        <v>0</v>
      </c>
      <c r="G49" s="7">
        <f t="shared" si="1"/>
        <v>150</v>
      </c>
    </row>
    <row r="50" spans="1:7" s="92" customFormat="1" ht="87" customHeight="1">
      <c r="A50" s="90" t="s">
        <v>22</v>
      </c>
      <c r="B50" s="77" t="s">
        <v>29</v>
      </c>
      <c r="C50" s="77"/>
      <c r="D50" s="79">
        <v>0</v>
      </c>
      <c r="E50" s="91" t="s">
        <v>138</v>
      </c>
      <c r="F50" s="79">
        <v>301</v>
      </c>
      <c r="G50" s="79">
        <f t="shared" si="1"/>
        <v>301</v>
      </c>
    </row>
    <row r="51" spans="1:7" s="62" customFormat="1" ht="115.5" customHeight="1">
      <c r="A51" s="90" t="s">
        <v>23</v>
      </c>
      <c r="B51" s="77" t="s">
        <v>30</v>
      </c>
      <c r="C51" s="77" t="s">
        <v>139</v>
      </c>
      <c r="D51" s="81">
        <v>10</v>
      </c>
      <c r="E51" s="80"/>
      <c r="F51" s="79">
        <v>0</v>
      </c>
      <c r="G51" s="81">
        <f t="shared" si="1"/>
        <v>10</v>
      </c>
    </row>
    <row r="52" spans="1:7" s="62" customFormat="1" ht="70.5" customHeight="1">
      <c r="A52" s="90" t="s">
        <v>23</v>
      </c>
      <c r="B52" s="77" t="s">
        <v>30</v>
      </c>
      <c r="C52" s="77" t="s">
        <v>140</v>
      </c>
      <c r="D52" s="79">
        <v>3</v>
      </c>
      <c r="E52" s="78"/>
      <c r="F52" s="79">
        <v>0</v>
      </c>
      <c r="G52" s="79">
        <f t="shared" si="1"/>
        <v>3</v>
      </c>
    </row>
    <row r="53" spans="1:7" ht="16.5" customHeight="1" hidden="1">
      <c r="A53" s="89">
        <v>160101</v>
      </c>
      <c r="B53" s="78" t="s">
        <v>40</v>
      </c>
      <c r="C53" s="77" t="s">
        <v>96</v>
      </c>
      <c r="D53" s="79">
        <f>100-10-35-55</f>
        <v>0</v>
      </c>
      <c r="E53" s="78"/>
      <c r="F53" s="79">
        <v>0</v>
      </c>
      <c r="G53" s="81">
        <f t="shared" si="1"/>
        <v>0</v>
      </c>
    </row>
    <row r="54" spans="1:7" ht="40.5" customHeight="1">
      <c r="A54" s="89">
        <v>250404</v>
      </c>
      <c r="B54" s="78" t="s">
        <v>41</v>
      </c>
      <c r="C54" s="77" t="s">
        <v>141</v>
      </c>
      <c r="D54" s="81">
        <v>87</v>
      </c>
      <c r="E54" s="78"/>
      <c r="F54" s="79">
        <v>0</v>
      </c>
      <c r="G54" s="81">
        <f t="shared" si="1"/>
        <v>87</v>
      </c>
    </row>
    <row r="55" spans="1:7" s="35" customFormat="1" ht="42.75" customHeight="1">
      <c r="A55" s="32">
        <v>15</v>
      </c>
      <c r="B55" s="25" t="s">
        <v>4</v>
      </c>
      <c r="C55" s="26" t="s">
        <v>145</v>
      </c>
      <c r="D55" s="69">
        <f>D56+D64+D65+D66+D67+D68+D71+D69+D72+D74</f>
        <v>1507.1999999999998</v>
      </c>
      <c r="E55" s="26"/>
      <c r="F55" s="47">
        <f>F56+F64+F65+F66+F67+F68+F69+F70+F71+F74</f>
        <v>406.5</v>
      </c>
      <c r="G55" s="69">
        <f>D55+F55</f>
        <v>1913.6999999999998</v>
      </c>
    </row>
    <row r="56" spans="1:7" s="71" customFormat="1" ht="48" customHeight="1">
      <c r="A56" s="89"/>
      <c r="B56" s="77"/>
      <c r="C56" s="77" t="s">
        <v>144</v>
      </c>
      <c r="D56" s="81">
        <f>SUM(D57:D63)</f>
        <v>1337.1999999999998</v>
      </c>
      <c r="E56" s="78"/>
      <c r="F56" s="79">
        <f>SUM(F57:F62)</f>
        <v>0</v>
      </c>
      <c r="G56" s="81">
        <f>D56+F56</f>
        <v>1337.1999999999998</v>
      </c>
    </row>
    <row r="57" spans="1:7" ht="42.75" customHeight="1">
      <c r="A57" s="14" t="s">
        <v>42</v>
      </c>
      <c r="B57" s="6" t="s">
        <v>43</v>
      </c>
      <c r="C57" s="4"/>
      <c r="D57" s="11">
        <f>300+16.2+15+265.6+22+3+60+5.1</f>
        <v>686.9</v>
      </c>
      <c r="E57" s="6"/>
      <c r="F57" s="7">
        <v>0</v>
      </c>
      <c r="G57" s="11">
        <f aca="true" t="shared" si="2" ref="G57:G107">D57+F57</f>
        <v>686.9</v>
      </c>
    </row>
    <row r="58" spans="1:7" ht="21.75" customHeight="1">
      <c r="A58" s="14" t="s">
        <v>44</v>
      </c>
      <c r="B58" s="6" t="s">
        <v>45</v>
      </c>
      <c r="C58" s="4"/>
      <c r="D58" s="7">
        <f>34.4+44.9</f>
        <v>79.3</v>
      </c>
      <c r="E58" s="6"/>
      <c r="F58" s="7">
        <v>0</v>
      </c>
      <c r="G58" s="7">
        <f t="shared" si="2"/>
        <v>79.3</v>
      </c>
    </row>
    <row r="59" spans="1:7" ht="63">
      <c r="A59" s="14" t="s">
        <v>46</v>
      </c>
      <c r="B59" s="4" t="s">
        <v>47</v>
      </c>
      <c r="C59" s="4"/>
      <c r="D59" s="7">
        <v>95</v>
      </c>
      <c r="E59" s="6"/>
      <c r="F59" s="7">
        <v>0</v>
      </c>
      <c r="G59" s="7">
        <f t="shared" si="2"/>
        <v>95</v>
      </c>
    </row>
    <row r="60" spans="1:7" ht="63">
      <c r="A60" s="14" t="s">
        <v>48</v>
      </c>
      <c r="B60" s="4" t="s">
        <v>49</v>
      </c>
      <c r="C60" s="4"/>
      <c r="D60" s="7">
        <v>26</v>
      </c>
      <c r="E60" s="6"/>
      <c r="F60" s="7">
        <v>0</v>
      </c>
      <c r="G60" s="7">
        <f t="shared" si="2"/>
        <v>26</v>
      </c>
    </row>
    <row r="61" spans="1:7" ht="54" customHeight="1">
      <c r="A61" s="14" t="s">
        <v>50</v>
      </c>
      <c r="B61" s="4" t="s">
        <v>51</v>
      </c>
      <c r="C61" s="4" t="s">
        <v>52</v>
      </c>
      <c r="D61" s="7">
        <v>100</v>
      </c>
      <c r="E61" s="6"/>
      <c r="F61" s="7">
        <v>0</v>
      </c>
      <c r="G61" s="7">
        <f t="shared" si="2"/>
        <v>100</v>
      </c>
    </row>
    <row r="62" spans="1:7" ht="48.75" customHeight="1">
      <c r="A62" s="14" t="s">
        <v>5</v>
      </c>
      <c r="B62" s="4" t="s">
        <v>6</v>
      </c>
      <c r="C62" s="4"/>
      <c r="D62" s="7">
        <v>350</v>
      </c>
      <c r="E62" s="6"/>
      <c r="F62" s="7">
        <v>0</v>
      </c>
      <c r="G62" s="7">
        <f t="shared" si="2"/>
        <v>350</v>
      </c>
    </row>
    <row r="63" spans="1:7" ht="47.25" hidden="1">
      <c r="A63" s="14" t="s">
        <v>53</v>
      </c>
      <c r="B63" s="4" t="s">
        <v>54</v>
      </c>
      <c r="C63" s="4"/>
      <c r="D63" s="7"/>
      <c r="E63" s="6"/>
      <c r="F63" s="7">
        <v>0</v>
      </c>
      <c r="G63" s="7">
        <f t="shared" si="2"/>
        <v>0</v>
      </c>
    </row>
    <row r="64" spans="1:7" s="71" customFormat="1" ht="51" customHeight="1">
      <c r="A64" s="90" t="s">
        <v>42</v>
      </c>
      <c r="B64" s="78" t="s">
        <v>43</v>
      </c>
      <c r="C64" s="77" t="s">
        <v>153</v>
      </c>
      <c r="D64" s="79">
        <v>15</v>
      </c>
      <c r="E64" s="77" t="s">
        <v>160</v>
      </c>
      <c r="F64" s="79">
        <v>16.5</v>
      </c>
      <c r="G64" s="79">
        <f aca="true" t="shared" si="3" ref="G64:G71">D64+F64</f>
        <v>31.5</v>
      </c>
    </row>
    <row r="65" spans="1:7" s="71" customFormat="1" ht="51" customHeight="1">
      <c r="A65" s="60" t="s">
        <v>42</v>
      </c>
      <c r="B65" s="78" t="s">
        <v>43</v>
      </c>
      <c r="C65" s="77" t="s">
        <v>154</v>
      </c>
      <c r="D65" s="79">
        <v>15</v>
      </c>
      <c r="E65" s="78"/>
      <c r="F65" s="79">
        <v>0</v>
      </c>
      <c r="G65" s="79">
        <f t="shared" si="3"/>
        <v>15</v>
      </c>
    </row>
    <row r="66" spans="1:7" s="71" customFormat="1" ht="51" customHeight="1">
      <c r="A66" s="60" t="s">
        <v>42</v>
      </c>
      <c r="B66" s="78" t="s">
        <v>43</v>
      </c>
      <c r="C66" s="77" t="s">
        <v>63</v>
      </c>
      <c r="D66" s="79">
        <v>45</v>
      </c>
      <c r="E66" s="78"/>
      <c r="F66" s="79">
        <v>0</v>
      </c>
      <c r="G66" s="79">
        <f t="shared" si="3"/>
        <v>45</v>
      </c>
    </row>
    <row r="67" spans="1:7" s="71" customFormat="1" ht="51" customHeight="1">
      <c r="A67" s="90" t="s">
        <v>42</v>
      </c>
      <c r="B67" s="78" t="s">
        <v>43</v>
      </c>
      <c r="C67" s="77" t="s">
        <v>161</v>
      </c>
      <c r="D67" s="79">
        <v>50</v>
      </c>
      <c r="E67" s="78"/>
      <c r="F67" s="79">
        <v>0</v>
      </c>
      <c r="G67" s="79">
        <f t="shared" si="3"/>
        <v>50</v>
      </c>
    </row>
    <row r="68" spans="1:7" s="71" customFormat="1" ht="51" customHeight="1">
      <c r="A68" s="90" t="s">
        <v>42</v>
      </c>
      <c r="B68" s="78" t="s">
        <v>43</v>
      </c>
      <c r="C68" s="77" t="s">
        <v>112</v>
      </c>
      <c r="D68" s="79">
        <v>5</v>
      </c>
      <c r="E68" s="77"/>
      <c r="F68" s="79">
        <v>0</v>
      </c>
      <c r="G68" s="79">
        <f t="shared" si="3"/>
        <v>5</v>
      </c>
    </row>
    <row r="69" spans="1:7" s="71" customFormat="1" ht="51" customHeight="1">
      <c r="A69" s="90" t="s">
        <v>42</v>
      </c>
      <c r="B69" s="78" t="s">
        <v>43</v>
      </c>
      <c r="C69" s="77" t="s">
        <v>103</v>
      </c>
      <c r="D69" s="79">
        <v>30</v>
      </c>
      <c r="E69" s="78"/>
      <c r="F69" s="79">
        <v>0</v>
      </c>
      <c r="G69" s="79">
        <f>D69+F69</f>
        <v>30</v>
      </c>
    </row>
    <row r="70" spans="1:7" s="71" customFormat="1" ht="51" customHeight="1">
      <c r="A70" s="90" t="s">
        <v>42</v>
      </c>
      <c r="B70" s="78" t="s">
        <v>43</v>
      </c>
      <c r="C70" s="77"/>
      <c r="D70" s="79">
        <v>0</v>
      </c>
      <c r="E70" s="24" t="s">
        <v>152</v>
      </c>
      <c r="F70" s="79">
        <v>280</v>
      </c>
      <c r="G70" s="79">
        <f>D70+F70</f>
        <v>280</v>
      </c>
    </row>
    <row r="71" spans="1:7" s="71" customFormat="1" ht="87" customHeight="1">
      <c r="A71" s="90" t="s">
        <v>42</v>
      </c>
      <c r="B71" s="78" t="s">
        <v>43</v>
      </c>
      <c r="C71" s="24"/>
      <c r="D71" s="55">
        <v>0</v>
      </c>
      <c r="E71" s="24" t="s">
        <v>162</v>
      </c>
      <c r="F71" s="55">
        <v>110</v>
      </c>
      <c r="G71" s="55">
        <f t="shared" si="3"/>
        <v>110</v>
      </c>
    </row>
    <row r="72" spans="1:7" s="71" customFormat="1" ht="51" customHeight="1" hidden="1">
      <c r="A72" s="60" t="s">
        <v>53</v>
      </c>
      <c r="B72" s="24" t="s">
        <v>54</v>
      </c>
      <c r="C72" s="24" t="s">
        <v>81</v>
      </c>
      <c r="D72" s="55"/>
      <c r="E72" s="63"/>
      <c r="F72" s="55">
        <v>0</v>
      </c>
      <c r="G72" s="55">
        <f t="shared" si="2"/>
        <v>0</v>
      </c>
    </row>
    <row r="73" spans="1:7" s="71" customFormat="1" ht="75" customHeight="1" hidden="1">
      <c r="A73" s="60" t="s">
        <v>53</v>
      </c>
      <c r="B73" s="24" t="s">
        <v>54</v>
      </c>
      <c r="C73" s="24"/>
      <c r="D73" s="55"/>
      <c r="E73" s="24" t="s">
        <v>111</v>
      </c>
      <c r="F73" s="55">
        <f>110-110</f>
        <v>0</v>
      </c>
      <c r="G73" s="55">
        <f t="shared" si="2"/>
        <v>0</v>
      </c>
    </row>
    <row r="74" spans="1:7" s="71" customFormat="1" ht="51" customHeight="1">
      <c r="A74" s="90" t="s">
        <v>23</v>
      </c>
      <c r="B74" s="77" t="s">
        <v>30</v>
      </c>
      <c r="C74" s="77" t="s">
        <v>97</v>
      </c>
      <c r="D74" s="79">
        <v>10</v>
      </c>
      <c r="E74" s="78"/>
      <c r="F74" s="79">
        <v>0</v>
      </c>
      <c r="G74" s="79">
        <f t="shared" si="2"/>
        <v>10</v>
      </c>
    </row>
    <row r="75" spans="1:7" s="35" customFormat="1" ht="44.25" customHeight="1">
      <c r="A75" s="33" t="s">
        <v>7</v>
      </c>
      <c r="B75" s="25" t="s">
        <v>12</v>
      </c>
      <c r="C75" s="25" t="s">
        <v>55</v>
      </c>
      <c r="D75" s="16">
        <f>D76</f>
        <v>35.4</v>
      </c>
      <c r="E75" s="25" t="s">
        <v>55</v>
      </c>
      <c r="F75" s="16">
        <f>F76</f>
        <v>0</v>
      </c>
      <c r="G75" s="16">
        <f>D75+F75</f>
        <v>35.4</v>
      </c>
    </row>
    <row r="76" spans="1:7" ht="42.75" customHeight="1">
      <c r="A76" s="14" t="s">
        <v>56</v>
      </c>
      <c r="B76" s="4" t="s">
        <v>57</v>
      </c>
      <c r="C76" s="4"/>
      <c r="D76" s="7">
        <v>35.4</v>
      </c>
      <c r="E76" s="4"/>
      <c r="F76" s="7">
        <v>0</v>
      </c>
      <c r="G76" s="7">
        <f t="shared" si="2"/>
        <v>35.4</v>
      </c>
    </row>
    <row r="77" spans="1:7" s="35" customFormat="1" ht="47.25" customHeight="1">
      <c r="A77" s="33" t="s">
        <v>60</v>
      </c>
      <c r="B77" s="25" t="s">
        <v>61</v>
      </c>
      <c r="C77" s="25" t="s">
        <v>143</v>
      </c>
      <c r="D77" s="15">
        <f>D90+D98+D95</f>
        <v>230.3</v>
      </c>
      <c r="E77" s="26"/>
      <c r="F77" s="16">
        <f>F90+F98</f>
        <v>10.7</v>
      </c>
      <c r="G77" s="15">
        <f>D77+F77</f>
        <v>241</v>
      </c>
    </row>
    <row r="78" spans="1:7" ht="0.75" customHeight="1">
      <c r="A78" s="14" t="s">
        <v>53</v>
      </c>
      <c r="B78" s="4" t="s">
        <v>54</v>
      </c>
      <c r="C78" s="4" t="s">
        <v>62</v>
      </c>
      <c r="D78" s="7"/>
      <c r="E78" s="6"/>
      <c r="F78" s="7">
        <v>0</v>
      </c>
      <c r="G78" s="7">
        <f t="shared" si="2"/>
        <v>0</v>
      </c>
    </row>
    <row r="79" spans="1:7" ht="57" customHeight="1" hidden="1">
      <c r="A79" s="14" t="s">
        <v>53</v>
      </c>
      <c r="B79" s="4" t="s">
        <v>54</v>
      </c>
      <c r="C79" s="4" t="s">
        <v>64</v>
      </c>
      <c r="D79" s="7"/>
      <c r="E79" s="6"/>
      <c r="F79" s="7">
        <v>0</v>
      </c>
      <c r="G79" s="7">
        <f t="shared" si="2"/>
        <v>0</v>
      </c>
    </row>
    <row r="80" spans="1:7" ht="62.25" customHeight="1" hidden="1">
      <c r="A80" s="14" t="s">
        <v>53</v>
      </c>
      <c r="B80" s="4" t="s">
        <v>54</v>
      </c>
      <c r="C80" s="4" t="s">
        <v>63</v>
      </c>
      <c r="D80" s="7"/>
      <c r="E80" s="6"/>
      <c r="F80" s="7">
        <v>0</v>
      </c>
      <c r="G80" s="7">
        <f t="shared" si="2"/>
        <v>0</v>
      </c>
    </row>
    <row r="81" spans="1:7" ht="33.75" customHeight="1" hidden="1">
      <c r="A81" s="14" t="s">
        <v>42</v>
      </c>
      <c r="B81" s="6" t="s">
        <v>43</v>
      </c>
      <c r="C81" s="4" t="s">
        <v>65</v>
      </c>
      <c r="D81" s="7"/>
      <c r="E81" s="6"/>
      <c r="F81" s="7">
        <v>0</v>
      </c>
      <c r="G81" s="7">
        <f t="shared" si="2"/>
        <v>0</v>
      </c>
    </row>
    <row r="82" spans="1:7" ht="44.25" customHeight="1" hidden="1">
      <c r="A82" s="14"/>
      <c r="B82" s="6"/>
      <c r="C82" s="4" t="s">
        <v>67</v>
      </c>
      <c r="D82" s="7"/>
      <c r="E82" s="4" t="s">
        <v>67</v>
      </c>
      <c r="F82" s="7"/>
      <c r="G82" s="7">
        <f t="shared" si="2"/>
        <v>0</v>
      </c>
    </row>
    <row r="83" spans="1:7" ht="44.25" customHeight="1" hidden="1">
      <c r="A83" s="14" t="s">
        <v>42</v>
      </c>
      <c r="B83" s="6" t="s">
        <v>43</v>
      </c>
      <c r="C83" s="4"/>
      <c r="D83" s="7"/>
      <c r="E83" s="4"/>
      <c r="F83" s="7">
        <v>0</v>
      </c>
      <c r="G83" s="7">
        <f t="shared" si="2"/>
        <v>0</v>
      </c>
    </row>
    <row r="84" spans="1:7" ht="57" customHeight="1" hidden="1">
      <c r="A84" s="14" t="s">
        <v>53</v>
      </c>
      <c r="B84" s="4" t="s">
        <v>54</v>
      </c>
      <c r="C84" s="4"/>
      <c r="D84" s="7"/>
      <c r="E84" s="4" t="s">
        <v>70</v>
      </c>
      <c r="F84" s="7"/>
      <c r="G84" s="7">
        <f t="shared" si="2"/>
        <v>0</v>
      </c>
    </row>
    <row r="85" spans="1:7" ht="56.25" customHeight="1" hidden="1">
      <c r="A85" s="14" t="s">
        <v>53</v>
      </c>
      <c r="B85" s="4" t="s">
        <v>54</v>
      </c>
      <c r="C85" s="4" t="s">
        <v>66</v>
      </c>
      <c r="D85" s="7"/>
      <c r="E85" s="6"/>
      <c r="F85" s="7">
        <v>0</v>
      </c>
      <c r="G85" s="7">
        <f t="shared" si="2"/>
        <v>0</v>
      </c>
    </row>
    <row r="86" spans="1:7" ht="50.25" customHeight="1" hidden="1">
      <c r="A86" s="5"/>
      <c r="B86" s="6"/>
      <c r="C86" s="4" t="s">
        <v>68</v>
      </c>
      <c r="D86" s="7"/>
      <c r="E86" s="4" t="s">
        <v>68</v>
      </c>
      <c r="F86" s="7"/>
      <c r="G86" s="7">
        <f t="shared" si="2"/>
        <v>0</v>
      </c>
    </row>
    <row r="87" spans="1:7" ht="28.5" customHeight="1" hidden="1">
      <c r="A87" s="14" t="s">
        <v>42</v>
      </c>
      <c r="B87" s="6" t="s">
        <v>43</v>
      </c>
      <c r="C87" s="4" t="s">
        <v>69</v>
      </c>
      <c r="D87" s="7"/>
      <c r="E87" s="4"/>
      <c r="F87" s="7">
        <v>0</v>
      </c>
      <c r="G87" s="7">
        <f t="shared" si="2"/>
        <v>0</v>
      </c>
    </row>
    <row r="88" spans="1:7" ht="57" customHeight="1" hidden="1">
      <c r="A88" s="14" t="s">
        <v>53</v>
      </c>
      <c r="B88" s="4" t="s">
        <v>54</v>
      </c>
      <c r="C88" s="6"/>
      <c r="D88" s="7"/>
      <c r="E88" s="4" t="s">
        <v>70</v>
      </c>
      <c r="F88" s="7"/>
      <c r="G88" s="7">
        <f t="shared" si="2"/>
        <v>0</v>
      </c>
    </row>
    <row r="89" spans="1:7" ht="47.25" hidden="1">
      <c r="A89" s="14" t="s">
        <v>53</v>
      </c>
      <c r="B89" s="4" t="s">
        <v>54</v>
      </c>
      <c r="C89" s="4" t="s">
        <v>81</v>
      </c>
      <c r="D89" s="7"/>
      <c r="E89" s="4"/>
      <c r="F89" s="7">
        <v>0</v>
      </c>
      <c r="G89" s="7">
        <f t="shared" si="2"/>
        <v>0</v>
      </c>
    </row>
    <row r="90" spans="1:7" ht="52.5" customHeight="1">
      <c r="A90" s="78"/>
      <c r="B90" s="77"/>
      <c r="C90" s="77" t="s">
        <v>156</v>
      </c>
      <c r="D90" s="79">
        <f>D91+D92+D93+D94+D97</f>
        <v>197</v>
      </c>
      <c r="E90" s="77"/>
      <c r="F90" s="79">
        <f>F91+F92+F93+F94+F97</f>
        <v>10.7</v>
      </c>
      <c r="G90" s="79">
        <f>D90+F90</f>
        <v>207.7</v>
      </c>
    </row>
    <row r="91" spans="1:7" ht="88.5" customHeight="1">
      <c r="A91" s="5">
        <v>110502</v>
      </c>
      <c r="B91" s="6" t="s">
        <v>71</v>
      </c>
      <c r="C91" s="4" t="s">
        <v>147</v>
      </c>
      <c r="D91" s="7">
        <v>157</v>
      </c>
      <c r="E91" s="4"/>
      <c r="F91" s="7">
        <v>0</v>
      </c>
      <c r="G91" s="7">
        <f aca="true" t="shared" si="4" ref="G91:G99">D91+F91</f>
        <v>157</v>
      </c>
    </row>
    <row r="92" spans="1:7" ht="36" customHeight="1">
      <c r="A92" s="5">
        <v>130102</v>
      </c>
      <c r="B92" s="4" t="s">
        <v>72</v>
      </c>
      <c r="C92" s="4"/>
      <c r="D92" s="7">
        <f>12.175</f>
        <v>12.175</v>
      </c>
      <c r="E92" s="6"/>
      <c r="F92" s="7">
        <v>0</v>
      </c>
      <c r="G92" s="7">
        <f t="shared" si="4"/>
        <v>12.175</v>
      </c>
    </row>
    <row r="93" spans="1:7" ht="31.5">
      <c r="A93" s="5">
        <v>130106</v>
      </c>
      <c r="B93" s="4" t="s">
        <v>166</v>
      </c>
      <c r="C93" s="4"/>
      <c r="D93" s="7">
        <v>18.515</v>
      </c>
      <c r="E93" s="6"/>
      <c r="F93" s="7">
        <v>0</v>
      </c>
      <c r="G93" s="7">
        <f t="shared" si="4"/>
        <v>18.515</v>
      </c>
    </row>
    <row r="94" spans="1:7" ht="39" customHeight="1">
      <c r="A94" s="5">
        <v>130115</v>
      </c>
      <c r="B94" s="4" t="s">
        <v>73</v>
      </c>
      <c r="C94" s="4"/>
      <c r="D94" s="7">
        <v>9.31</v>
      </c>
      <c r="E94" s="6"/>
      <c r="F94" s="7">
        <v>0</v>
      </c>
      <c r="G94" s="7">
        <f t="shared" si="4"/>
        <v>9.31</v>
      </c>
    </row>
    <row r="95" spans="1:7" s="98" customFormat="1" ht="39" customHeight="1">
      <c r="A95" s="96"/>
      <c r="B95" s="95"/>
      <c r="C95" s="95" t="s">
        <v>163</v>
      </c>
      <c r="D95" s="97">
        <f>D96+D97</f>
        <v>7.3</v>
      </c>
      <c r="E95" s="95" t="s">
        <v>163</v>
      </c>
      <c r="F95" s="97">
        <f>F96+F97</f>
        <v>10.7</v>
      </c>
      <c r="G95" s="97">
        <f>D95+F95</f>
        <v>18</v>
      </c>
    </row>
    <row r="96" spans="1:7" ht="39" customHeight="1">
      <c r="A96" s="5">
        <v>130102</v>
      </c>
      <c r="B96" s="4" t="s">
        <v>72</v>
      </c>
      <c r="D96" s="7">
        <v>7.3</v>
      </c>
      <c r="E96" s="6"/>
      <c r="F96" s="7">
        <v>0</v>
      </c>
      <c r="G96" s="7">
        <f>D96+F96</f>
        <v>7.3</v>
      </c>
    </row>
    <row r="97" spans="1:7" ht="59.25" customHeight="1">
      <c r="A97" s="5">
        <v>240900</v>
      </c>
      <c r="B97" s="4" t="s">
        <v>109</v>
      </c>
      <c r="C97" s="17"/>
      <c r="D97" s="7">
        <v>0</v>
      </c>
      <c r="F97" s="7">
        <v>10.7</v>
      </c>
      <c r="G97" s="7">
        <f t="shared" si="4"/>
        <v>10.7</v>
      </c>
    </row>
    <row r="98" spans="1:7" ht="57" customHeight="1">
      <c r="A98" s="90"/>
      <c r="B98" s="77"/>
      <c r="C98" s="77" t="s">
        <v>146</v>
      </c>
      <c r="D98" s="79">
        <f>D99</f>
        <v>26</v>
      </c>
      <c r="E98" s="77"/>
      <c r="F98" s="79">
        <f>F99</f>
        <v>0</v>
      </c>
      <c r="G98" s="79">
        <f t="shared" si="4"/>
        <v>26</v>
      </c>
    </row>
    <row r="99" spans="1:7" ht="39" customHeight="1">
      <c r="A99" s="14" t="s">
        <v>58</v>
      </c>
      <c r="B99" s="4" t="s">
        <v>59</v>
      </c>
      <c r="C99" s="4"/>
      <c r="D99" s="7">
        <v>26</v>
      </c>
      <c r="E99" s="6"/>
      <c r="F99" s="7">
        <v>0</v>
      </c>
      <c r="G99" s="7">
        <f t="shared" si="4"/>
        <v>26</v>
      </c>
    </row>
    <row r="100" spans="1:7" s="35" customFormat="1" ht="53.25" customHeight="1">
      <c r="A100" s="33" t="s">
        <v>74</v>
      </c>
      <c r="B100" s="25" t="s">
        <v>75</v>
      </c>
      <c r="C100" s="26" t="s">
        <v>142</v>
      </c>
      <c r="D100" s="16">
        <f>D101+D102+D105</f>
        <v>30</v>
      </c>
      <c r="E100" s="26" t="s">
        <v>143</v>
      </c>
      <c r="F100" s="16">
        <f>F101+F102+F105</f>
        <v>48.5</v>
      </c>
      <c r="G100" s="16">
        <f aca="true" t="shared" si="5" ref="G100:G105">D100+F100</f>
        <v>78.5</v>
      </c>
    </row>
    <row r="101" spans="1:7" ht="93" customHeight="1">
      <c r="A101" s="14" t="s">
        <v>76</v>
      </c>
      <c r="B101" s="4" t="s">
        <v>77</v>
      </c>
      <c r="C101" s="77" t="s">
        <v>164</v>
      </c>
      <c r="D101" s="79">
        <v>20</v>
      </c>
      <c r="E101" s="77" t="s">
        <v>157</v>
      </c>
      <c r="F101" s="79">
        <v>18.5</v>
      </c>
      <c r="G101" s="79">
        <f t="shared" si="5"/>
        <v>38.5</v>
      </c>
    </row>
    <row r="102" spans="1:7" ht="86.25" customHeight="1">
      <c r="A102" s="90" t="s">
        <v>78</v>
      </c>
      <c r="B102" s="77" t="s">
        <v>79</v>
      </c>
      <c r="C102" s="77" t="s">
        <v>148</v>
      </c>
      <c r="D102" s="79">
        <v>5</v>
      </c>
      <c r="E102" s="77" t="s">
        <v>155</v>
      </c>
      <c r="F102" s="79">
        <v>30</v>
      </c>
      <c r="G102" s="79">
        <f t="shared" si="5"/>
        <v>35</v>
      </c>
    </row>
    <row r="103" spans="1:7" ht="47.25" customHeight="1" hidden="1">
      <c r="A103" s="14" t="s">
        <v>53</v>
      </c>
      <c r="B103" s="4" t="s">
        <v>54</v>
      </c>
      <c r="C103" s="4"/>
      <c r="D103" s="7">
        <v>0</v>
      </c>
      <c r="E103" s="4" t="s">
        <v>90</v>
      </c>
      <c r="F103" s="7"/>
      <c r="G103" s="55">
        <f t="shared" si="5"/>
        <v>0</v>
      </c>
    </row>
    <row r="104" spans="1:7" ht="15.75" customHeight="1" hidden="1">
      <c r="A104" s="14"/>
      <c r="B104" s="4"/>
      <c r="C104" s="4"/>
      <c r="D104" s="7">
        <v>0</v>
      </c>
      <c r="E104" s="4"/>
      <c r="F104" s="7"/>
      <c r="G104" s="55">
        <f t="shared" si="5"/>
        <v>0</v>
      </c>
    </row>
    <row r="105" spans="1:7" ht="31.5">
      <c r="A105" s="90" t="s">
        <v>58</v>
      </c>
      <c r="B105" s="77" t="s">
        <v>59</v>
      </c>
      <c r="C105" s="77" t="s">
        <v>80</v>
      </c>
      <c r="D105" s="79">
        <v>5</v>
      </c>
      <c r="E105" s="77"/>
      <c r="F105" s="79">
        <v>0</v>
      </c>
      <c r="G105" s="79">
        <f t="shared" si="5"/>
        <v>5</v>
      </c>
    </row>
    <row r="106" spans="1:7" ht="67.5" customHeight="1">
      <c r="A106" s="33" t="s">
        <v>95</v>
      </c>
      <c r="B106" s="25" t="s">
        <v>107</v>
      </c>
      <c r="C106" s="25"/>
      <c r="D106" s="16">
        <f>D107</f>
        <v>22</v>
      </c>
      <c r="E106" s="25"/>
      <c r="F106" s="16">
        <v>0</v>
      </c>
      <c r="G106" s="16">
        <f t="shared" si="2"/>
        <v>22</v>
      </c>
    </row>
    <row r="107" spans="1:7" ht="43.5" customHeight="1">
      <c r="A107" s="14" t="s">
        <v>42</v>
      </c>
      <c r="B107" s="63" t="s">
        <v>43</v>
      </c>
      <c r="C107" s="72" t="s">
        <v>80</v>
      </c>
      <c r="D107" s="7">
        <v>22</v>
      </c>
      <c r="E107" s="4"/>
      <c r="F107" s="7">
        <v>0</v>
      </c>
      <c r="G107" s="7">
        <f t="shared" si="2"/>
        <v>22</v>
      </c>
    </row>
    <row r="108" spans="1:7" s="40" customFormat="1" ht="25.5" customHeight="1">
      <c r="A108" s="37"/>
      <c r="B108" s="38" t="s">
        <v>165</v>
      </c>
      <c r="C108" s="39"/>
      <c r="D108" s="67">
        <f>D18+D46+D55+D75+D77+D100+D106</f>
        <v>6089.9</v>
      </c>
      <c r="E108" s="39"/>
      <c r="F108" s="67">
        <f>F18+F46+F55+F75+F77+F100+F106</f>
        <v>5190.7</v>
      </c>
      <c r="G108" s="67">
        <f>G18+G46+G55+G75+G77+G100+G106</f>
        <v>11280.6</v>
      </c>
    </row>
    <row r="109" spans="1:7" ht="15">
      <c r="A109" s="17"/>
      <c r="B109" s="17"/>
      <c r="C109" s="17"/>
      <c r="D109" s="17"/>
      <c r="E109" s="17"/>
      <c r="F109" s="17"/>
      <c r="G109" s="17"/>
    </row>
    <row r="112" spans="2:5" s="18" customFormat="1" ht="27.75">
      <c r="B112" s="22" t="s">
        <v>82</v>
      </c>
      <c r="C112" s="22"/>
      <c r="D112" s="22"/>
      <c r="E112" s="23" t="s">
        <v>83</v>
      </c>
    </row>
  </sheetData>
  <sheetProtection/>
  <mergeCells count="7">
    <mergeCell ref="E1:G1"/>
    <mergeCell ref="E2:G2"/>
    <mergeCell ref="E3:G3"/>
    <mergeCell ref="C8:D8"/>
    <mergeCell ref="E8:F8"/>
    <mergeCell ref="B4:F4"/>
    <mergeCell ref="B5:F5"/>
  </mergeCells>
  <printOptions horizontalCentered="1"/>
  <pageMargins left="0.1968503937007874" right="0.1968503937007874" top="1.1811023622047245" bottom="0.3937007874015748" header="0.5118110236220472" footer="0.5118110236220472"/>
  <pageSetup blackAndWhite="1" fitToHeight="9" fitToWidth="1" horizontalDpi="600" verticalDpi="600" orientation="landscape" paperSize="9" scale="56" r:id="rId1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2014-01-31T12:33:50Z</cp:lastPrinted>
  <dcterms:created xsi:type="dcterms:W3CDTF">1996-10-08T23:32:33Z</dcterms:created>
  <dcterms:modified xsi:type="dcterms:W3CDTF">2014-01-31T13:16:37Z</dcterms:modified>
  <cp:category/>
  <cp:version/>
  <cp:contentType/>
  <cp:contentStatus/>
</cp:coreProperties>
</file>